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filterPrivacy="1"/>
  <xr:revisionPtr revIDLastSave="0" documentId="13_ncr:1_{EA404631-0653-45B2-8E2C-65FF66F7EE68}" xr6:coauthVersionLast="43" xr6:coauthVersionMax="43" xr10:uidLastSave="{00000000-0000-0000-0000-000000000000}"/>
  <bookViews>
    <workbookView xWindow="-108" yWindow="-108" windowWidth="23256" windowHeight="12576" activeTab="2" xr2:uid="{00000000-000D-0000-FFFF-FFFF00000000}"/>
  </bookViews>
  <sheets>
    <sheet name="TH-2019-Q2-B59-TT343-75" sheetId="1" r:id="rId1"/>
    <sheet name="TH-2019-Q2-B60-TT343-75" sheetId="3" r:id="rId2"/>
    <sheet name="TH-2019-Q2-B61-TT343-75" sheetId="4" r:id="rId3"/>
  </sheets>
  <externalReferences>
    <externalReference r:id="rId4"/>
    <externalReference r:id="rId5"/>
  </externalReferences>
  <definedNames>
    <definedName name="_xlnm.Print_Area" localSheetId="0">'TH-2019-Q2-B59-TT343-75'!$A$1:$F$28</definedName>
    <definedName name="_xlnm.Print_Area" localSheetId="1">'TH-2019-Q2-B60-TT343-75'!$A$1:$F$41</definedName>
    <definedName name="_xlnm.Print_Area" localSheetId="2">'TH-2019-Q2-B61-TT343-75'!$A$1:$F$35</definedName>
    <definedName name="_xlnm.Print_Titles" localSheetId="1">'TH-2019-Q2-B60-TT343-75'!$7:$9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1" l="1"/>
  <c r="F21" i="1"/>
  <c r="F20" i="1"/>
  <c r="D25" i="1"/>
  <c r="C25" i="1"/>
  <c r="D24" i="1"/>
  <c r="D23" i="1"/>
  <c r="D22" i="1"/>
  <c r="D21" i="1"/>
  <c r="D20" i="1"/>
  <c r="C20" i="1"/>
  <c r="C21" i="1" l="1"/>
  <c r="C24" i="1"/>
  <c r="C23" i="1"/>
  <c r="C22" i="1"/>
  <c r="G10" i="3" l="1"/>
  <c r="G11" i="3"/>
  <c r="D14" i="1"/>
  <c r="C14" i="1"/>
  <c r="C12" i="1"/>
  <c r="D10" i="4"/>
  <c r="C32" i="4"/>
  <c r="C11" i="4"/>
  <c r="C10" i="4" s="1"/>
  <c r="D39" i="3" l="1"/>
  <c r="C39" i="3"/>
  <c r="E41" i="3"/>
  <c r="F33" i="4"/>
  <c r="E26" i="3" l="1"/>
  <c r="C7" i="3"/>
  <c r="C7" i="4" s="1"/>
  <c r="D7" i="3"/>
  <c r="D7" i="4" s="1"/>
  <c r="E25" i="1"/>
  <c r="E40" i="3" l="1"/>
  <c r="F32" i="3" l="1"/>
  <c r="E32" i="3"/>
  <c r="E29" i="3"/>
  <c r="E28" i="3"/>
  <c r="E27" i="3"/>
  <c r="E25" i="3"/>
  <c r="E23" i="3"/>
  <c r="E22" i="3"/>
  <c r="E21" i="3"/>
  <c r="E18" i="3"/>
  <c r="E17" i="3"/>
  <c r="E16" i="3"/>
  <c r="E15" i="3"/>
  <c r="E14" i="3"/>
  <c r="E13" i="3"/>
  <c r="E12" i="3"/>
  <c r="E33" i="4"/>
  <c r="E30" i="4"/>
  <c r="E29" i="4"/>
  <c r="E27" i="4"/>
  <c r="E26" i="4"/>
  <c r="E25" i="4"/>
  <c r="E24" i="4"/>
  <c r="E23" i="4"/>
  <c r="E22" i="4"/>
  <c r="E21" i="4"/>
  <c r="E20" i="4"/>
  <c r="E19" i="4"/>
  <c r="E18" i="4"/>
  <c r="E16" i="4"/>
  <c r="E13" i="4"/>
  <c r="D12" i="4"/>
  <c r="D11" i="4" s="1"/>
  <c r="D19" i="3"/>
  <c r="D11" i="3" s="1"/>
  <c r="C19" i="3"/>
  <c r="E31" i="3"/>
  <c r="C11" i="3"/>
  <c r="C19" i="1"/>
  <c r="C18" i="1" s="1"/>
  <c r="E21" i="1"/>
  <c r="E20" i="1"/>
  <c r="E14" i="1"/>
  <c r="D19" i="1"/>
  <c r="D18" i="1" s="1"/>
  <c r="D17" i="1" s="1"/>
  <c r="C11" i="1"/>
  <c r="C10" i="1" s="1"/>
  <c r="D12" i="1" l="1"/>
  <c r="E10" i="4"/>
  <c r="E11" i="3"/>
  <c r="C17" i="1"/>
  <c r="E17" i="1" s="1"/>
  <c r="G18" i="1"/>
  <c r="E31" i="4"/>
  <c r="F31" i="4"/>
  <c r="E12" i="4"/>
  <c r="E11" i="4"/>
  <c r="E39" i="3"/>
  <c r="D10" i="3"/>
  <c r="C10" i="3"/>
  <c r="E18" i="1"/>
  <c r="E19" i="1"/>
  <c r="E12" i="1" l="1"/>
  <c r="D11" i="1"/>
  <c r="E10" i="3"/>
  <c r="D10" i="1" l="1"/>
  <c r="E10" i="1" s="1"/>
  <c r="E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9" authorId="0" shapeId="0" xr:uid="{00000000-0006-0000-0100-000001000000}">
      <text>
        <r>
          <rPr>
            <b/>
            <sz val="9"/>
            <color indexed="81"/>
            <rFont val="Tahoma"/>
            <charset val="1"/>
          </rPr>
          <t>Author:</t>
        </r>
        <r>
          <rPr>
            <sz val="9"/>
            <color indexed="81"/>
            <rFont val="Tahoma"/>
            <charset val="1"/>
          </rPr>
          <t xml:space="preserve">
ước 45% = ước dự toán nội địa</t>
        </r>
      </text>
    </comment>
    <comment ref="D40" authorId="0" shapeId="0" xr:uid="{00000000-0006-0000-0100-000002000000}">
      <text>
        <r>
          <rPr>
            <b/>
            <sz val="9"/>
            <color indexed="81"/>
            <rFont val="Tahoma"/>
            <charset val="1"/>
          </rPr>
          <t>Author:</t>
        </r>
        <r>
          <rPr>
            <sz val="9"/>
            <color indexed="81"/>
            <rFont val="Tahoma"/>
            <charset val="1"/>
          </rPr>
          <t xml:space="preserve">
lấy sô thực hiện đến 30/6/2017</t>
        </r>
      </text>
    </comment>
  </commentList>
</comments>
</file>

<file path=xl/sharedStrings.xml><?xml version="1.0" encoding="utf-8"?>
<sst xmlns="http://schemas.openxmlformats.org/spreadsheetml/2006/main" count="144" uniqueCount="94">
  <si>
    <t>STT</t>
  </si>
  <si>
    <t>NỘI DUNG</t>
  </si>
  <si>
    <t>DỰ TOÁN NĂM</t>
  </si>
  <si>
    <t>SO SÁNH ƯỚC THỰC HIỆN VỚI (%)</t>
  </si>
  <si>
    <t>CÙNG KỲ</t>
  </si>
  <si>
    <t>A</t>
  </si>
  <si>
    <t>B</t>
  </si>
  <si>
    <t>3=2/1</t>
  </si>
  <si>
    <t>I</t>
  </si>
  <si>
    <t>Thu cân đối ngân sách nhà nước</t>
  </si>
  <si>
    <t>Thu nội địa</t>
  </si>
  <si>
    <t>Thu từ dầu thô</t>
  </si>
  <si>
    <t>Thu từ hoạt động xuất nhập khẩu</t>
  </si>
  <si>
    <t>Thu viện trợ</t>
  </si>
  <si>
    <t>II</t>
  </si>
  <si>
    <t>Thu chuyển nguồn từ năm trước chuyển sang</t>
  </si>
  <si>
    <t>TỔNG CHI NGÂN SÁCH ĐỊA PHƯƠNG</t>
  </si>
  <si>
    <t>Chi cân đối ngân sách địa phương</t>
  </si>
  <si>
    <t>Chi đầu tư</t>
  </si>
  <si>
    <t>Chi thường xuyên</t>
  </si>
  <si>
    <t>Chi trả nợ lãi vay</t>
  </si>
  <si>
    <t>Chi dự trữ quỹ dự trữ tài chính</t>
  </si>
  <si>
    <t>Dự phòng ngân sách</t>
  </si>
  <si>
    <t>Chi từ nguồn bổ sung có mục tiêu từ NSTW cho NSĐP</t>
  </si>
  <si>
    <t>BỘI CHI NSĐP/BỘI THU NSĐP</t>
  </si>
  <si>
    <t>C</t>
  </si>
  <si>
    <t>D</t>
  </si>
  <si>
    <t>CHI TRẢ NỢ GỐC</t>
  </si>
  <si>
    <t>ĐVT: triệu đồng</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</si>
  <si>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</si>
  <si>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</si>
  <si>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</si>
  <si>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</si>
  <si>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</si>
  <si>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</si>
  <si>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Thu phí lệ phí</t>
  </si>
  <si>
    <t>Các khoản thu về nhà đất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</si>
  <si>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</si>
  <si>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</si>
  <si>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</si>
  <si>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</si>
  <si>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</si>
  <si>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</si>
  <si>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đươc chia của nhà nước và lợi nhuận sau thuế còn lại sau khi trích lập các quỹ của nhà nước</t>
  </si>
  <si>
    <t>Thu từ hoạt động xổ số kiến thiết</t>
  </si>
  <si>
    <t>Thu khác ngân sách</t>
  </si>
  <si>
    <t>Thu từ quỹ đất công ích, hoa lợi công sản khác</t>
  </si>
  <si>
    <t>III</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</si>
  <si>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</si>
  <si>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</si>
  <si>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</si>
  <si>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</si>
  <si>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</si>
  <si>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</si>
  <si>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</si>
  <si>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NSĐP ĐƯỢC HƯỞNG THEO PHÂN CẤP</t>
  </si>
  <si>
    <t>Từ các khoản phân chia</t>
  </si>
  <si>
    <t>Các khoản thu NSĐP hưởng 100%</t>
  </si>
  <si>
    <t>-</t>
  </si>
  <si>
    <t>TỔNG CHI NSĐP</t>
  </si>
  <si>
    <t>CHI CÂN ĐỐI NSĐP</t>
  </si>
  <si>
    <t>Chi đầu tư phát triển</t>
  </si>
  <si>
    <t>Chi đầu tư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</si>
  <si>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</si>
  <si>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</si>
  <si>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</si>
  <si>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</si>
  <si>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</si>
  <si>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</si>
  <si>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</si>
  <si>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</si>
  <si>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</si>
  <si>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</si>
  <si>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</si>
  <si>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</si>
  <si>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</si>
  <si>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Chi bổ sung quỹ dự trữ tài chính</t>
  </si>
  <si>
    <t>CHI TỪ NGUỒN BỔ SUNG CÓ MỤC TIÊU TỪ NSTW BỔ SUNG CHO NSĐP</t>
  </si>
  <si>
    <t>Chương trình mục tiêu quốc gia</t>
  </si>
  <si>
    <t>Cho các chương trình dự án quan trọng vốn đầu tư</t>
  </si>
  <si>
    <t>Cho các nhiệm vụ chính sách kinh phí thường xuyên</t>
  </si>
  <si>
    <t>V</t>
  </si>
  <si>
    <t>TỔNG THU CÂN ĐỐI NGÂN SÁCH TRÊN ĐỊA BÀN</t>
  </si>
  <si>
    <t>Biểu số 60/CK-NSNN</t>
  </si>
  <si>
    <t>Biểu số 59/CK-NSNN</t>
  </si>
  <si>
    <t>Biểu số 61/CK-NSNN</t>
  </si>
  <si>
    <t>TỔNG CHI</t>
  </si>
  <si>
    <t>ƯỚC THỰC HIỆN CHI NGÂN SÁCH ĐỊA PHƯƠNG QUÝ II/2019</t>
  </si>
  <si>
    <t>CÂN ĐỐI NGÂN SÁCH ĐỊA PHƯƠNG QUÝ II/2019</t>
  </si>
  <si>
    <t>ƯỚC THỰC HIỆN QUÝ II/2019</t>
  </si>
  <si>
    <t>Chi trả nợ</t>
  </si>
  <si>
    <t>VI</t>
  </si>
  <si>
    <t>Chi tạo nguồn CCTL</t>
  </si>
  <si>
    <t>ƯỚC THỰC HIỆN THU NGÂN SÁCH NHÀ NƯỚC QUÝ II/2019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</si>
</sst>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m_k_-;\-* #,##0.00\ _m_k_-;_-* &quot;-&quot;??\ _m_k_-;_-@_-"/>
  </numFmts>
  <fonts count="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5"/>
      <color theme="1"/>
      <name val="Times New Roman"/>
      <family val="1"/>
    </font>
    <font>
      <sz val="9"/>
      <color indexed="81"/>
      <name val="Tahoma"/>
      <charset val="1"/>
    </font>
    <font>
      <b/>
      <sz val="9"/>
      <color indexed="81"/>
      <name val="Tahoma"/>
      <charset val="1"/>
    </font>
    <font>
      <sz val="10"/>
      <name val="VnTimes"/>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164" fontId="7" fillId="0" borderId="0" applyFon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xf>
    <xf numFmtId="9" fontId="3" fillId="0" borderId="1" xfId="1" applyFont="1" applyBorder="1" applyAlignment="1">
      <alignment vertical="center"/>
    </xf>
    <xf numFmtId="9" fontId="2" fillId="0" borderId="1" xfId="1" applyFont="1" applyBorder="1" applyAlignment="1">
      <alignment vertical="center"/>
    </xf>
    <xf numFmtId="3" fontId="3" fillId="0" borderId="1" xfId="0" applyNumberFormat="1" applyFont="1" applyBorder="1" applyAlignment="1">
      <alignment vertical="center"/>
    </xf>
    <xf numFmtId="3" fontId="2" fillId="0" borderId="1" xfId="0" applyNumberFormat="1" applyFont="1" applyBorder="1" applyAlignment="1">
      <alignment vertical="center"/>
    </xf>
    <xf numFmtId="0" fontId="3" fillId="0" borderId="1" xfId="0" applyFont="1" applyBorder="1" applyAlignment="1">
      <alignment vertical="center" wrapText="1"/>
    </xf>
    <xf numFmtId="0" fontId="2" fillId="0" borderId="0" xfId="0" applyFont="1" applyAlignment="1">
      <alignment horizontal="right" vertical="center"/>
    </xf>
    <xf numFmtId="3" fontId="3" fillId="0" borderId="0" xfId="0" applyNumberFormat="1"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3" fontId="3" fillId="0" borderId="1" xfId="2" applyNumberFormat="1" applyFont="1" applyBorder="1" applyAlignment="1">
      <alignment vertical="center"/>
    </xf>
    <xf numFmtId="3" fontId="2" fillId="0" borderId="1" xfId="2" applyNumberFormat="1" applyFont="1" applyBorder="1" applyAlignment="1">
      <alignment vertical="center"/>
    </xf>
    <xf numFmtId="0" fontId="3" fillId="0" borderId="1" xfId="2" applyFont="1" applyBorder="1" applyAlignment="1">
      <alignment horizontal="center" vertical="center"/>
    </xf>
    <xf numFmtId="0" fontId="3" fillId="0" borderId="1" xfId="2" applyFont="1" applyBorder="1" applyAlignment="1">
      <alignment vertical="center" wrapText="1"/>
    </xf>
    <xf numFmtId="0" fontId="2" fillId="0" borderId="1" xfId="2" applyFont="1" applyBorder="1" applyAlignment="1">
      <alignment horizontal="center" vertical="center"/>
    </xf>
    <xf numFmtId="0" fontId="2" fillId="0" borderId="1" xfId="2" applyFont="1" applyBorder="1" applyAlignment="1">
      <alignment vertical="center" wrapText="1"/>
    </xf>
    <xf numFmtId="0" fontId="2" fillId="0" borderId="1" xfId="2" applyFont="1" applyBorder="1" applyAlignment="1">
      <alignment horizontal="center" vertical="center" wrapText="1"/>
    </xf>
  </cellXfs>
  <cellStyles count="4">
    <cellStyle name="Comma 3" xfId="3" xr:uid="{58B3DA48-A698-4F4D-81AA-67144CD7EF42}"/>
    <cellStyle name="Normal" xfId="0" builtinId="0"/>
    <cellStyle name="Normal 26" xfId="2" xr:uid="{5E96CF38-269E-416E-A2DF-F6F4BDAC584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ogle%20drive/Son%202017-/B&#193;O%20C&#193;O%20THU%20CHI%20N&#258;M%202017/Th&#225;ng%203/Bao%20cao%20tinh%20uy,%20uy%20ban%20tinh/UTH%20qu&#253;%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ogle%20drive%205/Son%202019/B&#193;O%20C&#193;O%20THU%20CHI%202019/Thang%206/STC%20b&#225;o%20c&#225;o%20th&#432;&#7901;ng%20tr&#7921;c%20t&#7881;nh%20&#7911;y/Th&#7921;c%20hi&#7879;n%205%20th&#225;ng%20v&#224;%20UTH%206%20th&#225;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sheetName val="Chi"/>
    </sheetNames>
    <sheetDataSet>
      <sheetData sheetId="0">
        <row r="11">
          <cell r="H11">
            <v>10950300</v>
          </cell>
          <cell r="I11">
            <v>11700000</v>
          </cell>
          <cell r="J11">
            <v>22650300</v>
          </cell>
          <cell r="K11">
            <v>0.22620380507756821</v>
          </cell>
          <cell r="L11">
            <v>1.0871740291382217</v>
          </cell>
        </row>
        <row r="12">
          <cell r="H12">
            <v>10950300</v>
          </cell>
          <cell r="I12">
            <v>11700000</v>
          </cell>
          <cell r="J12">
            <v>22650300</v>
          </cell>
          <cell r="K12">
            <v>0.22657824494609863</v>
          </cell>
          <cell r="L12">
            <v>1.1577629243103844</v>
          </cell>
        </row>
        <row r="13">
          <cell r="H13">
            <v>7750300</v>
          </cell>
          <cell r="I13">
            <v>8000000</v>
          </cell>
          <cell r="J13">
            <v>15750300</v>
          </cell>
          <cell r="K13">
            <v>0.23101433723806969</v>
          </cell>
          <cell r="L13">
            <v>1.2077454940305796</v>
          </cell>
        </row>
        <row r="14">
          <cell r="H14">
            <v>6686300</v>
          </cell>
          <cell r="K14">
            <v>0.21243883840630362</v>
          </cell>
          <cell r="L14">
            <v>1.1123160284904636</v>
          </cell>
        </row>
        <row r="15">
          <cell r="H15">
            <v>620085</v>
          </cell>
          <cell r="K15">
            <v>0.19118363445766787</v>
          </cell>
          <cell r="L15">
            <v>1.1448138732421669</v>
          </cell>
        </row>
        <row r="16">
          <cell r="H16">
            <v>375000</v>
          </cell>
          <cell r="K16">
            <v>0.17377603744294354</v>
          </cell>
          <cell r="L16">
            <v>1.0974731777555355</v>
          </cell>
        </row>
        <row r="17">
          <cell r="H17">
            <v>85</v>
          </cell>
          <cell r="K17">
            <v>0.18888888888888888</v>
          </cell>
        </row>
        <row r="18">
          <cell r="H18">
            <v>200000</v>
          </cell>
          <cell r="K18">
            <v>0.21978021978021978</v>
          </cell>
          <cell r="L18">
            <v>1.2628813901798344</v>
          </cell>
        </row>
        <row r="19">
          <cell r="H19">
            <v>45000</v>
          </cell>
          <cell r="K19">
            <v>0.25714285714285712</v>
          </cell>
          <cell r="L19">
            <v>1.1119897202728082</v>
          </cell>
        </row>
        <row r="20">
          <cell r="L20">
            <v>0</v>
          </cell>
        </row>
        <row r="21">
          <cell r="L21">
            <v>0</v>
          </cell>
        </row>
        <row r="22">
          <cell r="H22">
            <v>698000</v>
          </cell>
          <cell r="K22">
            <v>0.2398130969559541</v>
          </cell>
          <cell r="L22">
            <v>1.1684100751096849</v>
          </cell>
        </row>
        <row r="23">
          <cell r="H23">
            <v>260000</v>
          </cell>
          <cell r="K23">
            <v>0.22116366110922081</v>
          </cell>
          <cell r="L23">
            <v>1.7392235035988548</v>
          </cell>
        </row>
        <row r="24">
          <cell r="H24">
            <v>280000</v>
          </cell>
          <cell r="K24">
            <v>0.28865979381443296</v>
          </cell>
          <cell r="L24">
            <v>0.89697303634983228</v>
          </cell>
        </row>
        <row r="25">
          <cell r="H25">
            <v>140000</v>
          </cell>
          <cell r="K25">
            <v>0.2</v>
          </cell>
          <cell r="L25">
            <v>1.1435479391632497</v>
          </cell>
        </row>
        <row r="26">
          <cell r="H26">
            <v>18000</v>
          </cell>
          <cell r="K26">
            <v>0.27692307692307694</v>
          </cell>
          <cell r="L26">
            <v>1.5048908954100828</v>
          </cell>
        </row>
        <row r="27">
          <cell r="L27">
            <v>0</v>
          </cell>
        </row>
        <row r="28">
          <cell r="L28">
            <v>0</v>
          </cell>
        </row>
        <row r="29">
          <cell r="H29">
            <v>2564300</v>
          </cell>
          <cell r="K29">
            <v>0.18268148464771675</v>
          </cell>
          <cell r="L29">
            <v>1.1797316039804076</v>
          </cell>
        </row>
        <row r="30">
          <cell r="H30">
            <v>760000</v>
          </cell>
          <cell r="K30">
            <v>0.16903914590747332</v>
          </cell>
          <cell r="L30">
            <v>1.0868352786731457</v>
          </cell>
        </row>
        <row r="31">
          <cell r="H31">
            <v>53000</v>
          </cell>
          <cell r="K31">
            <v>0.22083333333333333</v>
          </cell>
          <cell r="L31">
            <v>1.0603817374254731</v>
          </cell>
        </row>
        <row r="32">
          <cell r="H32">
            <v>1740000</v>
          </cell>
          <cell r="K32">
            <v>0.18831168831168832</v>
          </cell>
          <cell r="L32">
            <v>1.2752092002679405</v>
          </cell>
        </row>
        <row r="33">
          <cell r="H33">
            <v>1300</v>
          </cell>
          <cell r="K33">
            <v>0.21666666666666667</v>
          </cell>
          <cell r="L33">
            <v>1.0933557611438183</v>
          </cell>
        </row>
        <row r="34">
          <cell r="L34">
            <v>0</v>
          </cell>
        </row>
        <row r="35">
          <cell r="H35">
            <v>10000</v>
          </cell>
          <cell r="K35">
            <v>0.18181818181818182</v>
          </cell>
          <cell r="L35">
            <v>8.952551477170994</v>
          </cell>
        </row>
        <row r="36">
          <cell r="L36">
            <v>0</v>
          </cell>
        </row>
        <row r="37">
          <cell r="H37">
            <v>803615</v>
          </cell>
          <cell r="K37">
            <v>0.18442534538945243</v>
          </cell>
          <cell r="L37">
            <v>0.94772985330275905</v>
          </cell>
        </row>
        <row r="38">
          <cell r="H38">
            <v>560000</v>
          </cell>
          <cell r="K38">
            <v>0.18714075658334448</v>
          </cell>
          <cell r="L38">
            <v>1.0712028924506358</v>
          </cell>
        </row>
        <row r="39">
          <cell r="H39">
            <v>8615</v>
          </cell>
          <cell r="K39">
            <v>0.28716666666666668</v>
          </cell>
          <cell r="L39">
            <v>1.1926060846448749</v>
          </cell>
        </row>
        <row r="40">
          <cell r="H40">
            <v>220000</v>
          </cell>
          <cell r="K40">
            <v>0.171875</v>
          </cell>
          <cell r="L40">
            <v>0.89515512539504005</v>
          </cell>
        </row>
        <row r="41">
          <cell r="H41">
            <v>15000</v>
          </cell>
          <cell r="K41">
            <v>0.27272727272727271</v>
          </cell>
          <cell r="L41">
            <v>1.1510822547378423</v>
          </cell>
        </row>
        <row r="42">
          <cell r="L42">
            <v>0</v>
          </cell>
        </row>
        <row r="43">
          <cell r="L43">
            <v>0</v>
          </cell>
        </row>
        <row r="44">
          <cell r="H44">
            <v>100</v>
          </cell>
          <cell r="L44">
            <v>0.48020554795107384</v>
          </cell>
        </row>
        <row r="45">
          <cell r="H45">
            <v>1300000</v>
          </cell>
          <cell r="K45">
            <v>0.30952380952380953</v>
          </cell>
          <cell r="L45">
            <v>1.2269280736779198</v>
          </cell>
        </row>
        <row r="46">
          <cell r="H46">
            <v>172000</v>
          </cell>
          <cell r="K46">
            <v>0.215</v>
          </cell>
          <cell r="L46">
            <v>1.0149021344551536</v>
          </cell>
        </row>
        <row r="47">
          <cell r="H47">
            <v>70000</v>
          </cell>
          <cell r="K47">
            <v>0.23728813559322035</v>
          </cell>
          <cell r="L47">
            <v>1.0446349704462314</v>
          </cell>
        </row>
        <row r="48">
          <cell r="H48">
            <v>120000</v>
          </cell>
          <cell r="K48">
            <v>0.35294117647058826</v>
          </cell>
          <cell r="L48">
            <v>2.1612276651158209</v>
          </cell>
        </row>
        <row r="49">
          <cell r="H49" t="e">
            <v>#REF!</v>
          </cell>
          <cell r="K49" t="e">
            <v>#REF!</v>
          </cell>
        </row>
        <row r="50">
          <cell r="H50" t="e">
            <v>#REF!</v>
          </cell>
          <cell r="K50" t="e">
            <v>#REF!</v>
          </cell>
          <cell r="L50" t="e">
            <v>#REF!</v>
          </cell>
        </row>
        <row r="51">
          <cell r="H51">
            <v>17000</v>
          </cell>
          <cell r="K51">
            <v>0.34</v>
          </cell>
          <cell r="L51">
            <v>1.0187737165236319</v>
          </cell>
        </row>
        <row r="52">
          <cell r="L52">
            <v>0</v>
          </cell>
        </row>
        <row r="53">
          <cell r="H53">
            <v>68000</v>
          </cell>
          <cell r="K53">
            <v>0.34</v>
          </cell>
          <cell r="L53">
            <v>1.0163732909549172</v>
          </cell>
        </row>
        <row r="54">
          <cell r="H54">
            <v>500000</v>
          </cell>
          <cell r="K54">
            <v>0.625</v>
          </cell>
          <cell r="L54">
            <v>1.2314910074061625</v>
          </cell>
        </row>
        <row r="55">
          <cell r="H55">
            <v>500000</v>
          </cell>
          <cell r="K55">
            <v>0.625</v>
          </cell>
          <cell r="L55">
            <v>2.8613512934492751</v>
          </cell>
        </row>
        <row r="56">
          <cell r="L56">
            <v>0</v>
          </cell>
        </row>
        <row r="57">
          <cell r="H57">
            <v>3700</v>
          </cell>
          <cell r="K57">
            <v>0.30833333333333335</v>
          </cell>
          <cell r="L57">
            <v>1.1247087090316636</v>
          </cell>
        </row>
        <row r="58">
          <cell r="H58">
            <v>192000</v>
          </cell>
          <cell r="K58">
            <v>0.25309781175850249</v>
          </cell>
          <cell r="L58">
            <v>2.7303618858200456</v>
          </cell>
        </row>
        <row r="59">
          <cell r="H59" t="e">
            <v>#REF!</v>
          </cell>
          <cell r="K59" t="e">
            <v>#REF!</v>
          </cell>
          <cell r="L59" t="e">
            <v>#REF!</v>
          </cell>
        </row>
        <row r="60">
          <cell r="H60" t="e">
            <v>#REF!</v>
          </cell>
          <cell r="K60" t="e">
            <v>#REF!</v>
          </cell>
          <cell r="L60" t="e">
            <v>#REF!</v>
          </cell>
        </row>
        <row r="61">
          <cell r="H61">
            <v>7500</v>
          </cell>
          <cell r="L61">
            <v>1.0313887606329843</v>
          </cell>
        </row>
        <row r="62">
          <cell r="K62">
            <v>0</v>
          </cell>
          <cell r="L62">
            <v>0</v>
          </cell>
        </row>
        <row r="63">
          <cell r="H63">
            <v>50000</v>
          </cell>
          <cell r="K63">
            <v>0.29411764705882354</v>
          </cell>
          <cell r="L63">
            <v>0.72710743364899288</v>
          </cell>
        </row>
        <row r="64">
          <cell r="H64" t="e">
            <v>#REF!</v>
          </cell>
          <cell r="K64" t="e">
            <v>#REF!</v>
          </cell>
        </row>
        <row r="65">
          <cell r="H65" t="e">
            <v>#REF!</v>
          </cell>
          <cell r="K65" t="e">
            <v>#REF!</v>
          </cell>
          <cell r="L65" t="e">
            <v>#REF!</v>
          </cell>
        </row>
        <row r="66">
          <cell r="H66">
            <v>564000</v>
          </cell>
          <cell r="K66">
            <v>0.44235294117647062</v>
          </cell>
        </row>
        <row r="67">
          <cell r="H67">
            <v>3200000</v>
          </cell>
          <cell r="I67">
            <v>3700000</v>
          </cell>
          <cell r="J67">
            <v>6900000</v>
          </cell>
          <cell r="K67">
            <v>0.21650879566982409</v>
          </cell>
          <cell r="L67">
            <v>1.0522886433849317</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sheetName val="Chi"/>
    </sheetNames>
    <sheetDataSet>
      <sheetData sheetId="0">
        <row r="11">
          <cell r="L11">
            <v>25484562</v>
          </cell>
        </row>
        <row r="13">
          <cell r="L13">
            <v>16937562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opLeftCell="A7" workbookViewId="0">
      <selection activeCell="D13" sqref="D13"/>
    </sheetView>
  </sheetViews>
  <sheetFormatPr defaultColWidth="9.109375" defaultRowHeight="15.6" x14ac:dyDescent="0.3"/>
  <cols>
    <col min="1" max="1" width="5.109375" style="6" bestFit="1" customWidth="1"/>
    <col min="2" max="2" width="42.109375" style="1" customWidth="1"/>
    <col min="3" max="3" width="11.77734375" style="1" bestFit="1" customWidth="1"/>
    <col min="4" max="4" width="13" style="1" customWidth="1"/>
    <col min="5" max="5" width="10.77734375" style="1" customWidth="1"/>
    <col min="6" max="6" width="8.5546875" style="1" customWidth="1"/>
    <col min="7" max="7" width="11" style="1" bestFit="1" customWidth="1"/>
    <col min="8" max="16384" width="9.109375" style="1"/>
  </cols>
  <sheetData>
    <row r="1" spans="1:8" x14ac:dyDescent="0.3">
      <c r="B1" s="7"/>
      <c r="F1" s="15" t="s">
        <v>84</v>
      </c>
    </row>
    <row r="2" spans="1:8" x14ac:dyDescent="0.3">
      <c r="B2" s="7"/>
    </row>
    <row r="3" spans="1:8" x14ac:dyDescent="0.3">
      <c r="B3" s="7"/>
    </row>
    <row r="4" spans="1:8" ht="18.600000000000001" x14ac:dyDescent="0.3">
      <c r="A4" s="17" t="s">
        <v>88</v>
      </c>
      <c r="B4" s="17"/>
      <c r="C4" s="17"/>
      <c r="D4" s="17"/>
      <c r="E4" s="17"/>
      <c r="F4" s="17"/>
    </row>
    <row r="6" spans="1:8" x14ac:dyDescent="0.3">
      <c r="F6" s="15" t="s">
        <v>28</v>
      </c>
    </row>
    <row r="7" spans="1:8" s="3" customFormat="1" ht="50.4" customHeight="1" x14ac:dyDescent="0.3">
      <c r="A7" s="18" t="s">
        <v>0</v>
      </c>
      <c r="B7" s="18" t="s">
        <v>1</v>
      </c>
      <c r="C7" s="18" t="s">
        <v>2</v>
      </c>
      <c r="D7" s="18" t="s">
        <v>89</v>
      </c>
      <c r="E7" s="18" t="s">
        <v>3</v>
      </c>
      <c r="F7" s="18"/>
      <c r="G7" s="2"/>
      <c r="H7" s="2"/>
    </row>
    <row r="8" spans="1:8" s="3" customFormat="1" ht="50.4" customHeight="1" x14ac:dyDescent="0.3">
      <c r="A8" s="18"/>
      <c r="B8" s="18"/>
      <c r="C8" s="18"/>
      <c r="D8" s="18"/>
      <c r="E8" s="4" t="s">
        <v>2</v>
      </c>
      <c r="F8" s="4" t="s">
        <v>4</v>
      </c>
      <c r="G8" s="2"/>
      <c r="H8" s="2"/>
    </row>
    <row r="9" spans="1:8" s="6" customFormat="1" x14ac:dyDescent="0.3">
      <c r="A9" s="5" t="s">
        <v>5</v>
      </c>
      <c r="B9" s="5" t="s">
        <v>6</v>
      </c>
      <c r="C9" s="5">
        <v>1</v>
      </c>
      <c r="D9" s="5">
        <v>2</v>
      </c>
      <c r="E9" s="5" t="s">
        <v>7</v>
      </c>
      <c r="F9" s="5">
        <v>4</v>
      </c>
    </row>
    <row r="10" spans="1:8" s="7" customFormat="1" ht="30.6" customHeight="1" x14ac:dyDescent="0.3">
      <c r="A10" s="9" t="s">
        <v>5</v>
      </c>
      <c r="B10" s="14" t="s">
        <v>82</v>
      </c>
      <c r="C10" s="12">
        <f>+C11+C16</f>
        <v>54291000</v>
      </c>
      <c r="D10" s="12">
        <f>+D11+D16</f>
        <v>35279113</v>
      </c>
      <c r="E10" s="10">
        <f>+D10/C10</f>
        <v>0.6498151258956365</v>
      </c>
      <c r="F10" s="10">
        <v>1.1100000000000001</v>
      </c>
    </row>
    <row r="11" spans="1:8" s="7" customFormat="1" x14ac:dyDescent="0.3">
      <c r="A11" s="9" t="s">
        <v>8</v>
      </c>
      <c r="B11" s="14" t="s">
        <v>9</v>
      </c>
      <c r="C11" s="12">
        <f>+SUM(C12:C15)</f>
        <v>54291000</v>
      </c>
      <c r="D11" s="12">
        <f>+SUM(D12:D15)</f>
        <v>25484562</v>
      </c>
      <c r="E11" s="10">
        <f t="shared" ref="E11:E25" si="0">+D11/C11</f>
        <v>0.46940675250041441</v>
      </c>
      <c r="F11" s="10">
        <v>1.1599999999999999</v>
      </c>
    </row>
    <row r="12" spans="1:8" x14ac:dyDescent="0.3">
      <c r="A12" s="5">
        <v>1</v>
      </c>
      <c r="B12" s="8" t="s">
        <v>10</v>
      </c>
      <c r="C12" s="13">
        <f>+'TH-2019-Q2-B60-TT343-75'!C11</f>
        <v>37191000</v>
      </c>
      <c r="D12" s="13">
        <f>+'TH-2019-Q2-B60-TT343-75'!D11</f>
        <v>16937562</v>
      </c>
      <c r="E12" s="11">
        <f t="shared" si="0"/>
        <v>0.45542098894893929</v>
      </c>
      <c r="F12" s="11">
        <v>1.22</v>
      </c>
    </row>
    <row r="13" spans="1:8" x14ac:dyDescent="0.3">
      <c r="A13" s="5">
        <v>2</v>
      </c>
      <c r="B13" s="8" t="s">
        <v>11</v>
      </c>
      <c r="C13" s="13"/>
      <c r="D13" s="13"/>
      <c r="E13" s="11"/>
      <c r="F13" s="11"/>
    </row>
    <row r="14" spans="1:8" x14ac:dyDescent="0.3">
      <c r="A14" s="5">
        <v>3</v>
      </c>
      <c r="B14" s="8" t="s">
        <v>12</v>
      </c>
      <c r="C14" s="13">
        <f>+'TH-2019-Q2-B60-TT343-75'!C31</f>
        <v>17100000</v>
      </c>
      <c r="D14" s="13">
        <f>+'TH-2019-Q2-B60-TT343-75'!D31</f>
        <v>8547000</v>
      </c>
      <c r="E14" s="11">
        <f t="shared" si="0"/>
        <v>0.49982456140350878</v>
      </c>
      <c r="F14" s="11">
        <v>1.06</v>
      </c>
    </row>
    <row r="15" spans="1:8" x14ac:dyDescent="0.3">
      <c r="A15" s="5">
        <v>4</v>
      </c>
      <c r="B15" s="8" t="s">
        <v>13</v>
      </c>
      <c r="C15" s="13"/>
      <c r="D15" s="13"/>
      <c r="E15" s="11"/>
      <c r="F15" s="11"/>
    </row>
    <row r="16" spans="1:8" s="7" customFormat="1" ht="31.2" x14ac:dyDescent="0.3">
      <c r="A16" s="9" t="s">
        <v>14</v>
      </c>
      <c r="B16" s="14" t="s">
        <v>15</v>
      </c>
      <c r="C16" s="12"/>
      <c r="D16" s="12">
        <v>9794551</v>
      </c>
      <c r="E16" s="10"/>
      <c r="F16" s="10"/>
    </row>
    <row r="17" spans="1:8" s="7" customFormat="1" x14ac:dyDescent="0.3">
      <c r="A17" s="9"/>
      <c r="B17" s="4" t="s">
        <v>86</v>
      </c>
      <c r="C17" s="12">
        <f>+C18+C26+C27+C28</f>
        <v>26645767.797598168</v>
      </c>
      <c r="D17" s="12">
        <f>+D18+D26+D27+D28</f>
        <v>8588000</v>
      </c>
      <c r="E17" s="10">
        <f t="shared" si="0"/>
        <v>0.32230259098685521</v>
      </c>
      <c r="F17" s="10"/>
    </row>
    <row r="18" spans="1:8" s="7" customFormat="1" x14ac:dyDescent="0.3">
      <c r="A18" s="9" t="s">
        <v>6</v>
      </c>
      <c r="B18" s="14" t="s">
        <v>16</v>
      </c>
      <c r="C18" s="12">
        <f>+C19+C25</f>
        <v>26645767.797598168</v>
      </c>
      <c r="D18" s="12">
        <f>+D19+D25</f>
        <v>8588000</v>
      </c>
      <c r="E18" s="10">
        <f t="shared" si="0"/>
        <v>0.32230259098685521</v>
      </c>
      <c r="F18" s="10"/>
      <c r="G18" s="16">
        <f>+C18+C26</f>
        <v>26645767.797598168</v>
      </c>
      <c r="H18" s="16"/>
    </row>
    <row r="19" spans="1:8" s="7" customFormat="1" x14ac:dyDescent="0.3">
      <c r="A19" s="9" t="s">
        <v>8</v>
      </c>
      <c r="B19" s="14" t="s">
        <v>17</v>
      </c>
      <c r="C19" s="12">
        <f>+SUM(C20:C24)</f>
        <v>19614837.797598168</v>
      </c>
      <c r="D19" s="12">
        <f>+SUM(D20:D24)</f>
        <v>8588000</v>
      </c>
      <c r="E19" s="10">
        <f t="shared" si="0"/>
        <v>0.43783181327411225</v>
      </c>
      <c r="F19" s="10"/>
    </row>
    <row r="20" spans="1:8" x14ac:dyDescent="0.3">
      <c r="A20" s="5">
        <v>1</v>
      </c>
      <c r="B20" s="8" t="s">
        <v>18</v>
      </c>
      <c r="C20" s="13">
        <f>+'TH-2019-Q2-B61-TT343-75'!C12</f>
        <v>6978860</v>
      </c>
      <c r="D20" s="13">
        <f>+'TH-2019-Q2-B61-TT343-75'!D12</f>
        <v>3250000</v>
      </c>
      <c r="E20" s="11">
        <f t="shared" si="0"/>
        <v>0.46569210444112646</v>
      </c>
      <c r="F20" s="11">
        <f>+'TH-2019-Q2-B61-TT343-75'!F12</f>
        <v>1.301750533218919</v>
      </c>
    </row>
    <row r="21" spans="1:8" x14ac:dyDescent="0.3">
      <c r="A21" s="5">
        <v>2</v>
      </c>
      <c r="B21" s="8" t="s">
        <v>19</v>
      </c>
      <c r="C21" s="13">
        <f>+'TH-2019-Q2-B61-TT343-75'!C16</f>
        <v>12143107.797598168</v>
      </c>
      <c r="D21" s="13">
        <f>+'TH-2019-Q2-B61-TT343-75'!D16</f>
        <v>5317000</v>
      </c>
      <c r="E21" s="11">
        <f t="shared" si="0"/>
        <v>0.4378615498292513</v>
      </c>
      <c r="F21" s="11">
        <f>+'TH-2019-Q2-B61-TT343-75'!F16</f>
        <v>1.0418206956909317</v>
      </c>
    </row>
    <row r="22" spans="1:8" x14ac:dyDescent="0.3">
      <c r="A22" s="5">
        <v>3</v>
      </c>
      <c r="B22" s="8" t="s">
        <v>20</v>
      </c>
      <c r="C22" s="13">
        <f>+'TH-2019-Q2-B61-TT343-75'!C28</f>
        <v>70000</v>
      </c>
      <c r="D22" s="13">
        <f>+'TH-2019-Q2-B61-TT343-75'!D28</f>
        <v>21000</v>
      </c>
      <c r="E22" s="11">
        <f t="shared" si="0"/>
        <v>0.3</v>
      </c>
      <c r="F22" s="11"/>
    </row>
    <row r="23" spans="1:8" x14ac:dyDescent="0.3">
      <c r="A23" s="5">
        <v>4</v>
      </c>
      <c r="B23" s="8" t="s">
        <v>21</v>
      </c>
      <c r="C23" s="13">
        <f>+'TH-2019-Q2-B61-TT343-75'!C29</f>
        <v>2910</v>
      </c>
      <c r="D23" s="13">
        <f>+'TH-2019-Q2-B61-TT343-75'!D29</f>
        <v>0</v>
      </c>
      <c r="E23" s="11"/>
      <c r="F23" s="11"/>
    </row>
    <row r="24" spans="1:8" x14ac:dyDescent="0.3">
      <c r="A24" s="5">
        <v>5</v>
      </c>
      <c r="B24" s="8" t="s">
        <v>22</v>
      </c>
      <c r="C24" s="13">
        <f>+'TH-2019-Q2-B61-TT343-75'!C30</f>
        <v>419960</v>
      </c>
      <c r="D24" s="13">
        <f>+'TH-2019-Q2-B61-TT343-75'!D30</f>
        <v>0</v>
      </c>
      <c r="E24" s="11"/>
      <c r="F24" s="11"/>
    </row>
    <row r="25" spans="1:8" s="7" customFormat="1" ht="31.2" x14ac:dyDescent="0.3">
      <c r="A25" s="9" t="s">
        <v>14</v>
      </c>
      <c r="B25" s="14" t="s">
        <v>23</v>
      </c>
      <c r="C25" s="12">
        <f>+'TH-2019-Q2-B61-TT343-75'!C32</f>
        <v>7030930</v>
      </c>
      <c r="D25" s="12">
        <f>+'TH-2019-Q2-B61-TT343-75'!D32</f>
        <v>0</v>
      </c>
      <c r="E25" s="10">
        <f t="shared" si="0"/>
        <v>0</v>
      </c>
      <c r="F25" s="10"/>
    </row>
    <row r="26" spans="1:8" s="7" customFormat="1" x14ac:dyDescent="0.3">
      <c r="A26" s="9" t="s">
        <v>25</v>
      </c>
      <c r="B26" s="14" t="s">
        <v>24</v>
      </c>
      <c r="C26" s="12"/>
      <c r="D26" s="12"/>
      <c r="E26" s="10"/>
      <c r="F26" s="10"/>
    </row>
    <row r="27" spans="1:8" s="7" customFormat="1" x14ac:dyDescent="0.3">
      <c r="A27" s="9" t="s">
        <v>26</v>
      </c>
      <c r="B27" s="14" t="s">
        <v>27</v>
      </c>
      <c r="C27" s="12"/>
      <c r="D27" s="12"/>
      <c r="E27" s="10"/>
      <c r="F27" s="10"/>
    </row>
    <row r="28" spans="1:8" s="7" customFormat="1" x14ac:dyDescent="0.3">
      <c r="A28" s="9"/>
      <c r="B28" s="14"/>
      <c r="C28" s="12"/>
      <c r="D28" s="12"/>
      <c r="E28" s="10"/>
      <c r="F28" s="10"/>
    </row>
  </sheetData>
  <mergeCells count="6">
    <mergeCell ref="A4:F4"/>
    <mergeCell ref="C7:C8"/>
    <mergeCell ref="B7:B8"/>
    <mergeCell ref="A7:A8"/>
    <mergeCell ref="D7:D8"/>
    <mergeCell ref="E7:F7"/>
  </mergeCells>
  <printOptions horizontalCentered="1"/>
  <pageMargins left="0.39370078740157483" right="0.19685039370078741"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workbookViewId="0">
      <selection activeCell="A5" sqref="A5"/>
    </sheetView>
  </sheetViews>
  <sheetFormatPr defaultColWidth="9.109375" defaultRowHeight="15.6" x14ac:dyDescent="0.3"/>
  <cols>
    <col min="1" max="1" width="5.109375" style="6" bestFit="1" customWidth="1"/>
    <col min="2" max="2" width="43.33203125" style="1" customWidth="1"/>
    <col min="3" max="3" width="16" style="1" customWidth="1"/>
    <col min="4" max="4" width="14" style="1" customWidth="1"/>
    <col min="5" max="5" width="9" style="1" customWidth="1"/>
    <col min="6" max="6" width="8.77734375" style="1" customWidth="1"/>
    <col min="7" max="7" width="9.109375" style="1"/>
    <col min="8" max="9" width="9.88671875" style="1" bestFit="1" customWidth="1"/>
    <col min="10" max="16384" width="9.109375" style="1"/>
  </cols>
  <sheetData>
    <row r="1" spans="1:8" x14ac:dyDescent="0.3">
      <c r="B1" s="7"/>
      <c r="F1" s="15" t="s">
        <v>83</v>
      </c>
    </row>
    <row r="2" spans="1:8" x14ac:dyDescent="0.3">
      <c r="B2" s="7"/>
    </row>
    <row r="3" spans="1:8" x14ac:dyDescent="0.3">
      <c r="B3" s="7"/>
    </row>
    <row r="4" spans="1:8" ht="18.600000000000001" x14ac:dyDescent="0.3">
      <c r="A4" s="17" t="s">
        <v>93</v>
      </c>
      <c r="B4" s="17"/>
      <c r="C4" s="17"/>
      <c r="D4" s="17"/>
      <c r="E4" s="17"/>
      <c r="F4" s="17"/>
    </row>
    <row r="6" spans="1:8" x14ac:dyDescent="0.3">
      <c r="F6" s="15" t="s">
        <v>28</v>
      </c>
    </row>
    <row r="7" spans="1:8" s="3" customFormat="1" ht="53.4" customHeight="1" x14ac:dyDescent="0.3">
      <c r="A7" s="19" t="s">
        <v>0</v>
      </c>
      <c r="B7" s="19" t="s">
        <v>1</v>
      </c>
      <c r="C7" s="19" t="str">
        <f>+'TH-2019-Q2-B59-TT343-75'!C7:C8</f>
        <v>DỰ TOÁN NĂM</v>
      </c>
      <c r="D7" s="19" t="str">
        <f>+'TH-2019-Q2-B59-TT343-75'!D7:D8</f>
        <v>ƯỚC THỰC HIỆN QUÝ II/2019</v>
      </c>
      <c r="E7" s="21" t="s">
        <v>3</v>
      </c>
      <c r="F7" s="22"/>
      <c r="G7" s="2"/>
      <c r="H7" s="2"/>
    </row>
    <row r="8" spans="1:8" s="3" customFormat="1" ht="52.8" customHeight="1" x14ac:dyDescent="0.3">
      <c r="A8" s="20"/>
      <c r="B8" s="20"/>
      <c r="C8" s="20"/>
      <c r="D8" s="20"/>
      <c r="E8" s="4" t="s">
        <v>2</v>
      </c>
      <c r="F8" s="4" t="s">
        <v>4</v>
      </c>
      <c r="G8" s="2"/>
      <c r="H8" s="2"/>
    </row>
    <row r="9" spans="1:8" s="6" customFormat="1" x14ac:dyDescent="0.3">
      <c r="A9" s="5" t="s">
        <v>5</v>
      </c>
      <c r="B9" s="5" t="s">
        <v>6</v>
      </c>
      <c r="C9" s="5">
        <v>1</v>
      </c>
      <c r="D9" s="5">
        <v>2</v>
      </c>
      <c r="E9" s="5" t="s">
        <v>7</v>
      </c>
      <c r="F9" s="5">
        <v>4</v>
      </c>
    </row>
    <row r="10" spans="1:8" s="7" customFormat="1" ht="31.2" x14ac:dyDescent="0.3">
      <c r="A10" s="9" t="s">
        <v>5</v>
      </c>
      <c r="B10" s="14" t="s">
        <v>82</v>
      </c>
      <c r="C10" s="12">
        <f>+C11+C30+C31+C38</f>
        <v>54291000</v>
      </c>
      <c r="D10" s="12">
        <f>+D11+D30+D31+D38</f>
        <v>25484562</v>
      </c>
      <c r="E10" s="10">
        <f>+D10/C10</f>
        <v>0.46940675250041441</v>
      </c>
      <c r="F10" s="10">
        <v>1.2087734697141639</v>
      </c>
      <c r="G10" s="16">
        <f>+D10-[2]Thu!$L$11</f>
        <v>0</v>
      </c>
    </row>
    <row r="11" spans="1:8" s="7" customFormat="1" x14ac:dyDescent="0.3">
      <c r="A11" s="9" t="s">
        <v>8</v>
      </c>
      <c r="B11" s="14" t="s">
        <v>10</v>
      </c>
      <c r="C11" s="12">
        <f>+SUM(C12:C19,C25:C29)</f>
        <v>37191000</v>
      </c>
      <c r="D11" s="12">
        <f>+SUM(D12:D19,D25:D29)</f>
        <v>16937562</v>
      </c>
      <c r="E11" s="10">
        <f t="shared" ref="E11:E32" si="0">+D11/C11</f>
        <v>0.45542098894893929</v>
      </c>
      <c r="F11" s="10">
        <v>1.323974330763481</v>
      </c>
      <c r="G11" s="16">
        <f>+D11-[2]Thu!$L$13</f>
        <v>0</v>
      </c>
    </row>
    <row r="12" spans="1:8" x14ac:dyDescent="0.3">
      <c r="A12" s="5">
        <v>1</v>
      </c>
      <c r="B12" s="8" t="s">
        <v>29</v>
      </c>
      <c r="C12" s="13">
        <v>5272000</v>
      </c>
      <c r="D12" s="13">
        <v>1905100</v>
      </c>
      <c r="E12" s="11">
        <f t="shared" si="0"/>
        <v>0.36136191198786038</v>
      </c>
      <c r="F12" s="11">
        <v>1.5959249570259282</v>
      </c>
    </row>
    <row r="13" spans="1:8" ht="31.2" x14ac:dyDescent="0.3">
      <c r="A13" s="5">
        <v>2</v>
      </c>
      <c r="B13" s="8" t="s">
        <v>30</v>
      </c>
      <c r="C13" s="13">
        <v>14179000</v>
      </c>
      <c r="D13" s="13">
        <v>5710606</v>
      </c>
      <c r="E13" s="11">
        <f t="shared" si="0"/>
        <v>0.40275096974398761</v>
      </c>
      <c r="F13" s="11">
        <v>1.4594873279095224</v>
      </c>
    </row>
    <row r="14" spans="1:8" x14ac:dyDescent="0.3">
      <c r="A14" s="5">
        <v>3</v>
      </c>
      <c r="B14" s="8" t="s">
        <v>31</v>
      </c>
      <c r="C14" s="13">
        <v>4872000</v>
      </c>
      <c r="D14" s="13">
        <v>2130000</v>
      </c>
      <c r="E14" s="11">
        <f t="shared" si="0"/>
        <v>0.43719211822660098</v>
      </c>
      <c r="F14" s="11">
        <v>1.1072427754858989</v>
      </c>
    </row>
    <row r="15" spans="1:8" x14ac:dyDescent="0.3">
      <c r="A15" s="5">
        <v>4</v>
      </c>
      <c r="B15" s="8" t="s">
        <v>32</v>
      </c>
      <c r="C15" s="13">
        <v>5800000</v>
      </c>
      <c r="D15" s="13">
        <v>2850000</v>
      </c>
      <c r="E15" s="11">
        <f t="shared" si="0"/>
        <v>0.49137931034482757</v>
      </c>
      <c r="F15" s="11">
        <v>1.1913026376147196</v>
      </c>
    </row>
    <row r="16" spans="1:8" x14ac:dyDescent="0.3">
      <c r="A16" s="5">
        <v>5</v>
      </c>
      <c r="B16" s="8" t="s">
        <v>33</v>
      </c>
      <c r="C16" s="13">
        <v>510000</v>
      </c>
      <c r="D16" s="13">
        <v>270000</v>
      </c>
      <c r="E16" s="11">
        <f t="shared" si="0"/>
        <v>0.52941176470588236</v>
      </c>
      <c r="F16" s="11">
        <v>2.0295335412821567</v>
      </c>
    </row>
    <row r="17" spans="1:6" x14ac:dyDescent="0.3">
      <c r="A17" s="5">
        <v>6</v>
      </c>
      <c r="B17" s="8" t="s">
        <v>34</v>
      </c>
      <c r="C17" s="13">
        <v>1280000</v>
      </c>
      <c r="D17" s="13">
        <v>650000</v>
      </c>
      <c r="E17" s="11">
        <f t="shared" si="0"/>
        <v>0.5078125</v>
      </c>
      <c r="F17" s="11">
        <v>1.2063034914612929</v>
      </c>
    </row>
    <row r="18" spans="1:6" x14ac:dyDescent="0.3">
      <c r="A18" s="5">
        <v>7</v>
      </c>
      <c r="B18" s="8" t="s">
        <v>35</v>
      </c>
      <c r="C18" s="13">
        <v>500000</v>
      </c>
      <c r="D18" s="13">
        <v>250000</v>
      </c>
      <c r="E18" s="11">
        <f t="shared" si="0"/>
        <v>0.5</v>
      </c>
      <c r="F18" s="11">
        <v>1.2095782722450292</v>
      </c>
    </row>
    <row r="19" spans="1:6" x14ac:dyDescent="0.3">
      <c r="A19" s="5">
        <v>8</v>
      </c>
      <c r="B19" s="8" t="s">
        <v>36</v>
      </c>
      <c r="C19" s="13">
        <f>SUM(C20:C24)</f>
        <v>2162000</v>
      </c>
      <c r="D19" s="13">
        <f>SUM(D20:D24)</f>
        <v>1943036</v>
      </c>
      <c r="E19" s="11"/>
      <c r="F19" s="11"/>
    </row>
    <row r="20" spans="1:6" hidden="1" x14ac:dyDescent="0.3">
      <c r="A20" s="5" t="s">
        <v>58</v>
      </c>
      <c r="B20" s="8" t="s">
        <v>37</v>
      </c>
      <c r="C20" s="13"/>
      <c r="D20" s="13"/>
      <c r="E20" s="11"/>
      <c r="F20" s="11"/>
    </row>
    <row r="21" spans="1:6" x14ac:dyDescent="0.3">
      <c r="A21" s="5" t="s">
        <v>58</v>
      </c>
      <c r="B21" s="8" t="s">
        <v>38</v>
      </c>
      <c r="C21" s="13">
        <v>62000</v>
      </c>
      <c r="D21" s="13">
        <v>33000</v>
      </c>
      <c r="E21" s="11">
        <f t="shared" si="0"/>
        <v>0.532258064516129</v>
      </c>
      <c r="F21" s="11">
        <v>0.82953774779870726</v>
      </c>
    </row>
    <row r="22" spans="1:6" x14ac:dyDescent="0.3">
      <c r="A22" s="5" t="s">
        <v>58</v>
      </c>
      <c r="B22" s="8" t="s">
        <v>39</v>
      </c>
      <c r="C22" s="13">
        <v>1500000</v>
      </c>
      <c r="D22" s="13">
        <v>1550000</v>
      </c>
      <c r="E22" s="11">
        <f t="shared" si="0"/>
        <v>1.0333333333333334</v>
      </c>
      <c r="F22" s="11">
        <v>1.7576608038243295</v>
      </c>
    </row>
    <row r="23" spans="1:6" x14ac:dyDescent="0.3">
      <c r="A23" s="5" t="s">
        <v>58</v>
      </c>
      <c r="B23" s="8" t="s">
        <v>40</v>
      </c>
      <c r="C23" s="13">
        <v>600000</v>
      </c>
      <c r="D23" s="13">
        <v>360000</v>
      </c>
      <c r="E23" s="11">
        <f t="shared" si="0"/>
        <v>0.6</v>
      </c>
      <c r="F23" s="11">
        <v>1.2191426357085782</v>
      </c>
    </row>
    <row r="24" spans="1:6" ht="31.2" x14ac:dyDescent="0.3">
      <c r="A24" s="5" t="s">
        <v>58</v>
      </c>
      <c r="B24" s="8" t="s">
        <v>41</v>
      </c>
      <c r="C24" s="13"/>
      <c r="D24" s="13">
        <v>36</v>
      </c>
      <c r="E24" s="11"/>
      <c r="F24" s="11">
        <v>1.1085194337313227</v>
      </c>
    </row>
    <row r="25" spans="1:6" x14ac:dyDescent="0.3">
      <c r="A25" s="5">
        <v>9</v>
      </c>
      <c r="B25" s="8" t="s">
        <v>42</v>
      </c>
      <c r="C25" s="13">
        <v>180000</v>
      </c>
      <c r="D25" s="13">
        <v>150000</v>
      </c>
      <c r="E25" s="11">
        <f t="shared" si="0"/>
        <v>0.83333333333333337</v>
      </c>
      <c r="F25" s="11">
        <v>0.72710743364899288</v>
      </c>
    </row>
    <row r="26" spans="1:6" ht="46.8" x14ac:dyDescent="0.3">
      <c r="A26" s="5">
        <v>10</v>
      </c>
      <c r="B26" s="8" t="s">
        <v>43</v>
      </c>
      <c r="C26" s="13">
        <v>200000</v>
      </c>
      <c r="D26" s="13">
        <v>15692</v>
      </c>
      <c r="E26" s="11">
        <f t="shared" si="0"/>
        <v>7.8460000000000002E-2</v>
      </c>
      <c r="F26" s="11">
        <v>8.5227702091842197</v>
      </c>
    </row>
    <row r="27" spans="1:6" x14ac:dyDescent="0.3">
      <c r="A27" s="5">
        <v>11</v>
      </c>
      <c r="B27" s="8" t="s">
        <v>44</v>
      </c>
      <c r="C27" s="13">
        <v>1485000</v>
      </c>
      <c r="D27" s="13">
        <v>792394</v>
      </c>
      <c r="E27" s="11">
        <f t="shared" si="0"/>
        <v>0.53359865319865318</v>
      </c>
      <c r="F27" s="11">
        <v>0.87704183459789598</v>
      </c>
    </row>
    <row r="28" spans="1:6" x14ac:dyDescent="0.3">
      <c r="A28" s="5">
        <v>12</v>
      </c>
      <c r="B28" s="8" t="s">
        <v>46</v>
      </c>
      <c r="C28" s="13">
        <v>1000</v>
      </c>
      <c r="D28" s="13">
        <v>500</v>
      </c>
      <c r="E28" s="11">
        <f t="shared" si="0"/>
        <v>0.5</v>
      </c>
      <c r="F28" s="11">
        <v>3.1650825189695496E-2</v>
      </c>
    </row>
    <row r="29" spans="1:6" x14ac:dyDescent="0.3">
      <c r="A29" s="5">
        <v>13</v>
      </c>
      <c r="B29" s="8" t="s">
        <v>45</v>
      </c>
      <c r="C29" s="13">
        <v>750000</v>
      </c>
      <c r="D29" s="13">
        <v>270234</v>
      </c>
      <c r="E29" s="11">
        <f t="shared" si="0"/>
        <v>0.36031200000000002</v>
      </c>
      <c r="F29" s="11">
        <v>1.0844904305736087</v>
      </c>
    </row>
    <row r="30" spans="1:6" s="7" customFormat="1" x14ac:dyDescent="0.3">
      <c r="A30" s="9" t="s">
        <v>14</v>
      </c>
      <c r="B30" s="14" t="s">
        <v>11</v>
      </c>
      <c r="C30" s="12"/>
      <c r="D30" s="12"/>
      <c r="E30" s="10"/>
      <c r="F30" s="10"/>
    </row>
    <row r="31" spans="1:6" s="7" customFormat="1" x14ac:dyDescent="0.3">
      <c r="A31" s="9" t="s">
        <v>47</v>
      </c>
      <c r="B31" s="14" t="s">
        <v>12</v>
      </c>
      <c r="C31" s="12">
        <v>17100000</v>
      </c>
      <c r="D31" s="12">
        <v>8547000</v>
      </c>
      <c r="E31" s="10">
        <f t="shared" si="0"/>
        <v>0.49982456140350878</v>
      </c>
      <c r="F31" s="10">
        <v>1.0309982297010096</v>
      </c>
    </row>
    <row r="32" spans="1:6" hidden="1" x14ac:dyDescent="0.3">
      <c r="A32" s="5" t="s">
        <v>58</v>
      </c>
      <c r="B32" s="8" t="s">
        <v>48</v>
      </c>
      <c r="C32" s="13">
        <v>14780000</v>
      </c>
      <c r="D32" s="13">
        <v>7100000</v>
      </c>
      <c r="E32" s="11">
        <f t="shared" si="0"/>
        <v>0.48037889039242221</v>
      </c>
      <c r="F32" s="11" t="e">
        <f>+VLOOKUP(D32,[1]Thu!$H$11:$L$67,5,0)</f>
        <v>#N/A</v>
      </c>
    </row>
    <row r="33" spans="1:9" hidden="1" x14ac:dyDescent="0.3">
      <c r="A33" s="5" t="s">
        <v>58</v>
      </c>
      <c r="B33" s="8" t="s">
        <v>49</v>
      </c>
      <c r="C33" s="13"/>
      <c r="D33" s="13"/>
      <c r="E33" s="11"/>
      <c r="F33" s="11"/>
    </row>
    <row r="34" spans="1:9" hidden="1" x14ac:dyDescent="0.3">
      <c r="A34" s="5" t="s">
        <v>58</v>
      </c>
      <c r="B34" s="8" t="s">
        <v>50</v>
      </c>
      <c r="C34" s="13"/>
      <c r="D34" s="13"/>
      <c r="E34" s="11"/>
      <c r="F34" s="11"/>
    </row>
    <row r="35" spans="1:9" ht="31.2" hidden="1" x14ac:dyDescent="0.3">
      <c r="A35" s="5" t="s">
        <v>58</v>
      </c>
      <c r="B35" s="8" t="s">
        <v>51</v>
      </c>
      <c r="C35" s="13"/>
      <c r="D35" s="13"/>
      <c r="E35" s="11"/>
      <c r="F35" s="11"/>
    </row>
    <row r="36" spans="1:9" ht="31.2" hidden="1" x14ac:dyDescent="0.3">
      <c r="A36" s="5" t="s">
        <v>58</v>
      </c>
      <c r="B36" s="8" t="s">
        <v>52</v>
      </c>
      <c r="C36" s="13"/>
      <c r="D36" s="13"/>
      <c r="E36" s="11"/>
      <c r="F36" s="11"/>
    </row>
    <row r="37" spans="1:9" hidden="1" x14ac:dyDescent="0.3">
      <c r="A37" s="5" t="s">
        <v>58</v>
      </c>
      <c r="B37" s="8" t="s">
        <v>53</v>
      </c>
      <c r="C37" s="13"/>
      <c r="D37" s="13"/>
      <c r="E37" s="11"/>
      <c r="F37" s="11"/>
    </row>
    <row r="38" spans="1:9" s="7" customFormat="1" x14ac:dyDescent="0.3">
      <c r="A38" s="9" t="s">
        <v>54</v>
      </c>
      <c r="B38" s="14" t="s">
        <v>13</v>
      </c>
      <c r="C38" s="12"/>
      <c r="D38" s="12"/>
      <c r="E38" s="10"/>
      <c r="F38" s="10"/>
    </row>
    <row r="39" spans="1:9" s="7" customFormat="1" ht="31.2" x14ac:dyDescent="0.3">
      <c r="A39" s="9" t="s">
        <v>6</v>
      </c>
      <c r="B39" s="14" t="s">
        <v>55</v>
      </c>
      <c r="C39" s="12">
        <f>C40+C42+C41</f>
        <v>20625921</v>
      </c>
      <c r="D39" s="12">
        <f>D40+D42+D41</f>
        <v>9936531.8200000003</v>
      </c>
      <c r="E39" s="10">
        <f>+D39/C39</f>
        <v>0.48174972744247396</v>
      </c>
      <c r="F39" s="10"/>
      <c r="I39" s="16"/>
    </row>
    <row r="40" spans="1:9" x14ac:dyDescent="0.3">
      <c r="A40" s="5">
        <v>1</v>
      </c>
      <c r="B40" s="8" t="s">
        <v>56</v>
      </c>
      <c r="C40" s="13">
        <v>13995134</v>
      </c>
      <c r="D40" s="13">
        <v>5862711.8199999994</v>
      </c>
      <c r="E40" s="11">
        <f t="shared" ref="E40" si="1">+D40/C40</f>
        <v>0.41891073140135704</v>
      </c>
      <c r="F40" s="11"/>
    </row>
    <row r="41" spans="1:9" x14ac:dyDescent="0.3">
      <c r="A41" s="5">
        <v>2</v>
      </c>
      <c r="B41" s="8" t="s">
        <v>57</v>
      </c>
      <c r="C41" s="13">
        <v>6630787</v>
      </c>
      <c r="D41" s="13">
        <v>4073820</v>
      </c>
      <c r="E41" s="11">
        <f t="shared" ref="E41" si="2">+D41/C41</f>
        <v>0.61437956007333672</v>
      </c>
      <c r="F41" s="11"/>
    </row>
    <row r="42" spans="1:9" hidden="1" x14ac:dyDescent="0.3">
      <c r="A42" s="5"/>
      <c r="B42" s="8"/>
      <c r="C42" s="13"/>
      <c r="D42" s="13"/>
      <c r="E42" s="11"/>
      <c r="F42" s="11"/>
    </row>
    <row r="43" spans="1:9" s="7" customFormat="1" hidden="1" x14ac:dyDescent="0.3">
      <c r="A43" s="9"/>
      <c r="B43" s="14"/>
      <c r="C43" s="12"/>
      <c r="D43" s="12"/>
      <c r="E43" s="10"/>
      <c r="F43" s="10"/>
      <c r="I43" s="16"/>
    </row>
  </sheetData>
  <mergeCells count="6">
    <mergeCell ref="A4:F4"/>
    <mergeCell ref="A7:A8"/>
    <mergeCell ref="B7:B8"/>
    <mergeCell ref="C7:C8"/>
    <mergeCell ref="D7:D8"/>
    <mergeCell ref="E7:F7"/>
  </mergeCells>
  <printOptions horizontalCentered="1"/>
  <pageMargins left="0.19685039370078741" right="0.19685039370078741" top="0.19685039370078741" bottom="0.19685039370078741"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
  <sheetViews>
    <sheetView tabSelected="1" workbookViewId="0">
      <selection activeCell="J22" sqref="J22"/>
    </sheetView>
  </sheetViews>
  <sheetFormatPr defaultColWidth="9.109375" defaultRowHeight="15.6" x14ac:dyDescent="0.3"/>
  <cols>
    <col min="1" max="1" width="5.109375" style="6" customWidth="1"/>
    <col min="2" max="2" width="44.6640625" style="1" customWidth="1"/>
    <col min="3" max="4" width="15.21875" style="1" customWidth="1"/>
    <col min="5" max="5" width="9.44140625" style="1" customWidth="1"/>
    <col min="6" max="6" width="9.33203125" style="1" customWidth="1"/>
    <col min="7" max="9" width="9.109375" style="1"/>
    <col min="10" max="10" width="10.6640625" style="1" bestFit="1" customWidth="1"/>
    <col min="11" max="16384" width="9.109375" style="1"/>
  </cols>
  <sheetData>
    <row r="1" spans="1:10" x14ac:dyDescent="0.3">
      <c r="B1" s="7"/>
      <c r="F1" s="15" t="s">
        <v>85</v>
      </c>
    </row>
    <row r="2" spans="1:10" x14ac:dyDescent="0.3">
      <c r="B2" s="7"/>
    </row>
    <row r="3" spans="1:10" x14ac:dyDescent="0.3">
      <c r="B3" s="7"/>
    </row>
    <row r="4" spans="1:10" ht="18.600000000000001" x14ac:dyDescent="0.3">
      <c r="A4" s="17" t="s">
        <v>87</v>
      </c>
      <c r="B4" s="17"/>
      <c r="C4" s="17"/>
      <c r="D4" s="17"/>
      <c r="E4" s="17"/>
      <c r="F4" s="17"/>
    </row>
    <row r="6" spans="1:10" x14ac:dyDescent="0.3">
      <c r="F6" s="15" t="s">
        <v>28</v>
      </c>
    </row>
    <row r="7" spans="1:10" s="3" customFormat="1" ht="57" customHeight="1" x14ac:dyDescent="0.3">
      <c r="A7" s="19" t="s">
        <v>0</v>
      </c>
      <c r="B7" s="19" t="s">
        <v>1</v>
      </c>
      <c r="C7" s="19" t="str">
        <f>+'TH-2019-Q2-B60-TT343-75'!C7:C8</f>
        <v>DỰ TOÁN NĂM</v>
      </c>
      <c r="D7" s="19" t="str">
        <f>+'TH-2019-Q2-B60-TT343-75'!D7:D8</f>
        <v>ƯỚC THỰC HIỆN QUÝ II/2019</v>
      </c>
      <c r="E7" s="21" t="s">
        <v>3</v>
      </c>
      <c r="F7" s="22"/>
      <c r="G7" s="2"/>
      <c r="H7" s="2"/>
    </row>
    <row r="8" spans="1:10" s="3" customFormat="1" ht="48.6" customHeight="1" x14ac:dyDescent="0.3">
      <c r="A8" s="20"/>
      <c r="B8" s="20"/>
      <c r="C8" s="20"/>
      <c r="D8" s="20"/>
      <c r="E8" s="4" t="s">
        <v>2</v>
      </c>
      <c r="F8" s="4" t="s">
        <v>4</v>
      </c>
      <c r="G8" s="2"/>
      <c r="H8" s="2"/>
    </row>
    <row r="9" spans="1:10" s="6" customFormat="1" x14ac:dyDescent="0.3">
      <c r="A9" s="5" t="s">
        <v>5</v>
      </c>
      <c r="B9" s="5" t="s">
        <v>6</v>
      </c>
      <c r="C9" s="5">
        <v>1</v>
      </c>
      <c r="D9" s="5">
        <v>2</v>
      </c>
      <c r="E9" s="5" t="s">
        <v>7</v>
      </c>
      <c r="F9" s="5">
        <v>4</v>
      </c>
    </row>
    <row r="10" spans="1:10" s="7" customFormat="1" hidden="1" x14ac:dyDescent="0.3">
      <c r="A10" s="25"/>
      <c r="B10" s="26" t="s">
        <v>59</v>
      </c>
      <c r="C10" s="23">
        <f>+C11+C32</f>
        <v>27656850.797598168</v>
      </c>
      <c r="D10" s="23">
        <f>+D11+D32</f>
        <v>8588000</v>
      </c>
      <c r="E10" s="10">
        <f>+D10/C10</f>
        <v>0.31051980801609619</v>
      </c>
      <c r="F10" s="10"/>
    </row>
    <row r="11" spans="1:10" s="7" customFormat="1" x14ac:dyDescent="0.3">
      <c r="A11" s="25" t="s">
        <v>5</v>
      </c>
      <c r="B11" s="26" t="s">
        <v>60</v>
      </c>
      <c r="C11" s="23">
        <f>+C12+C16+C28+C29+C31+C30</f>
        <v>20625920.797598168</v>
      </c>
      <c r="D11" s="12">
        <f>+D12+D16+D28+D29+D30</f>
        <v>8588000</v>
      </c>
      <c r="E11" s="10">
        <f t="shared" ref="E11:E33" si="0">+D11/C11</f>
        <v>0.41636929009249607</v>
      </c>
      <c r="F11" s="10">
        <v>1.0378846791723984</v>
      </c>
    </row>
    <row r="12" spans="1:10" s="7" customFormat="1" x14ac:dyDescent="0.3">
      <c r="A12" s="25" t="s">
        <v>8</v>
      </c>
      <c r="B12" s="26" t="s">
        <v>61</v>
      </c>
      <c r="C12" s="23">
        <v>6978860</v>
      </c>
      <c r="D12" s="12">
        <f>+SUM(D13:D15)</f>
        <v>3250000</v>
      </c>
      <c r="E12" s="10">
        <f t="shared" si="0"/>
        <v>0.46569210444112646</v>
      </c>
      <c r="F12" s="10">
        <v>1.301750533218919</v>
      </c>
    </row>
    <row r="13" spans="1:10" x14ac:dyDescent="0.3">
      <c r="A13" s="27">
        <v>1</v>
      </c>
      <c r="B13" s="28" t="s">
        <v>62</v>
      </c>
      <c r="C13" s="24">
        <v>6978860</v>
      </c>
      <c r="D13" s="13">
        <v>3250000</v>
      </c>
      <c r="E13" s="11">
        <f t="shared" si="0"/>
        <v>0.46569210444112646</v>
      </c>
      <c r="F13" s="11">
        <v>0.91540195464931529</v>
      </c>
    </row>
    <row r="14" spans="1:10" ht="72" customHeight="1" x14ac:dyDescent="0.3">
      <c r="A14" s="29">
        <v>2</v>
      </c>
      <c r="B14" s="28" t="s">
        <v>63</v>
      </c>
      <c r="C14" s="24"/>
      <c r="D14" s="13"/>
      <c r="E14" s="11"/>
      <c r="F14" s="11"/>
    </row>
    <row r="15" spans="1:10" x14ac:dyDescent="0.3">
      <c r="A15" s="27">
        <v>3</v>
      </c>
      <c r="B15" s="28" t="s">
        <v>64</v>
      </c>
      <c r="C15" s="24"/>
      <c r="D15" s="13"/>
      <c r="E15" s="11"/>
      <c r="F15" s="11"/>
    </row>
    <row r="16" spans="1:10" s="7" customFormat="1" x14ac:dyDescent="0.3">
      <c r="A16" s="25" t="s">
        <v>14</v>
      </c>
      <c r="B16" s="26" t="s">
        <v>19</v>
      </c>
      <c r="C16" s="23">
        <v>12143107.797598168</v>
      </c>
      <c r="D16" s="12">
        <v>5317000</v>
      </c>
      <c r="E16" s="10">
        <f t="shared" si="0"/>
        <v>0.4378615498292513</v>
      </c>
      <c r="F16" s="10">
        <v>1.0418206956909317</v>
      </c>
      <c r="H16" s="16"/>
      <c r="J16" s="16"/>
    </row>
    <row r="17" spans="1:6" x14ac:dyDescent="0.3">
      <c r="A17" s="27"/>
      <c r="B17" s="28" t="s">
        <v>65</v>
      </c>
      <c r="C17" s="24"/>
      <c r="D17" s="13"/>
      <c r="E17" s="11"/>
      <c r="F17" s="11"/>
    </row>
    <row r="18" spans="1:6" x14ac:dyDescent="0.3">
      <c r="A18" s="27">
        <v>1</v>
      </c>
      <c r="B18" s="28" t="s">
        <v>66</v>
      </c>
      <c r="C18" s="24">
        <v>5172849.2031453066</v>
      </c>
      <c r="D18" s="13">
        <v>2310000</v>
      </c>
      <c r="E18" s="11">
        <f t="shared" si="0"/>
        <v>0.44656240870030084</v>
      </c>
      <c r="F18" s="11">
        <v>1.0755862229330015</v>
      </c>
    </row>
    <row r="19" spans="1:6" x14ac:dyDescent="0.3">
      <c r="A19" s="27">
        <v>2</v>
      </c>
      <c r="B19" s="28" t="s">
        <v>67</v>
      </c>
      <c r="C19" s="24">
        <v>110563.3</v>
      </c>
      <c r="D19" s="13">
        <v>16000</v>
      </c>
      <c r="E19" s="11">
        <f t="shared" si="0"/>
        <v>0.1447134808747568</v>
      </c>
      <c r="F19" s="11">
        <v>0.67397765568685275</v>
      </c>
    </row>
    <row r="20" spans="1:6" x14ac:dyDescent="0.3">
      <c r="A20" s="27">
        <v>3</v>
      </c>
      <c r="B20" s="28" t="s">
        <v>68</v>
      </c>
      <c r="C20" s="24">
        <v>886569.10800000001</v>
      </c>
      <c r="D20" s="13">
        <v>455000</v>
      </c>
      <c r="E20" s="11">
        <f t="shared" si="0"/>
        <v>0.51321436298003742</v>
      </c>
      <c r="F20" s="11">
        <v>1.3049486851788239</v>
      </c>
    </row>
    <row r="21" spans="1:6" x14ac:dyDescent="0.3">
      <c r="A21" s="27">
        <v>4</v>
      </c>
      <c r="B21" s="28" t="s">
        <v>69</v>
      </c>
      <c r="C21" s="24">
        <v>149146.64319999999</v>
      </c>
      <c r="D21" s="13">
        <v>59000</v>
      </c>
      <c r="E21" s="11">
        <f t="shared" si="0"/>
        <v>0.3955838276620362</v>
      </c>
      <c r="F21" s="11">
        <v>0.99732910950603293</v>
      </c>
    </row>
    <row r="22" spans="1:6" x14ac:dyDescent="0.3">
      <c r="A22" s="27">
        <v>5</v>
      </c>
      <c r="B22" s="28" t="s">
        <v>70</v>
      </c>
      <c r="C22" s="24">
        <v>26960.136599999998</v>
      </c>
      <c r="D22" s="13">
        <v>9000</v>
      </c>
      <c r="E22" s="11">
        <f t="shared" si="0"/>
        <v>0.33382620175596589</v>
      </c>
      <c r="F22" s="11">
        <v>0.97361170108809958</v>
      </c>
    </row>
    <row r="23" spans="1:6" x14ac:dyDescent="0.3">
      <c r="A23" s="27">
        <v>6</v>
      </c>
      <c r="B23" s="28" t="s">
        <v>71</v>
      </c>
      <c r="C23" s="24">
        <v>106665.78132000001</v>
      </c>
      <c r="D23" s="13">
        <v>54000</v>
      </c>
      <c r="E23" s="11">
        <f t="shared" si="0"/>
        <v>0.50625420197315807</v>
      </c>
      <c r="F23" s="11">
        <v>0.98933684705137992</v>
      </c>
    </row>
    <row r="24" spans="1:6" x14ac:dyDescent="0.3">
      <c r="A24" s="27">
        <v>7</v>
      </c>
      <c r="B24" s="28" t="s">
        <v>72</v>
      </c>
      <c r="C24" s="24">
        <v>664336</v>
      </c>
      <c r="D24" s="13">
        <v>174000</v>
      </c>
      <c r="E24" s="11">
        <f t="shared" si="0"/>
        <v>0.26191565713735221</v>
      </c>
      <c r="F24" s="11">
        <v>0.81856403216369134</v>
      </c>
    </row>
    <row r="25" spans="1:6" x14ac:dyDescent="0.3">
      <c r="A25" s="27">
        <v>8</v>
      </c>
      <c r="B25" s="28" t="s">
        <v>73</v>
      </c>
      <c r="C25" s="24">
        <v>1415256.9517192598</v>
      </c>
      <c r="D25" s="13">
        <v>404000</v>
      </c>
      <c r="E25" s="11">
        <f t="shared" si="0"/>
        <v>0.28546053033635987</v>
      </c>
      <c r="F25" s="11">
        <v>0.83739282051190922</v>
      </c>
    </row>
    <row r="26" spans="1:6" ht="31.2" x14ac:dyDescent="0.3">
      <c r="A26" s="27">
        <v>9</v>
      </c>
      <c r="B26" s="28" t="s">
        <v>74</v>
      </c>
      <c r="C26" s="24">
        <v>1767947.6298240004</v>
      </c>
      <c r="D26" s="13">
        <v>936000</v>
      </c>
      <c r="E26" s="11">
        <f t="shared" si="0"/>
        <v>0.52942744695055188</v>
      </c>
      <c r="F26" s="11">
        <v>1.0257716806190882</v>
      </c>
    </row>
    <row r="27" spans="1:6" x14ac:dyDescent="0.3">
      <c r="A27" s="27">
        <v>10</v>
      </c>
      <c r="B27" s="28" t="s">
        <v>75</v>
      </c>
      <c r="C27" s="24">
        <v>979214.35696</v>
      </c>
      <c r="D27" s="13">
        <v>455000</v>
      </c>
      <c r="E27" s="11">
        <f t="shared" si="0"/>
        <v>0.46465821989432526</v>
      </c>
      <c r="F27" s="11">
        <v>1.1303296185410892</v>
      </c>
    </row>
    <row r="28" spans="1:6" s="7" customFormat="1" x14ac:dyDescent="0.3">
      <c r="A28" s="25" t="s">
        <v>47</v>
      </c>
      <c r="B28" s="26" t="s">
        <v>90</v>
      </c>
      <c r="C28" s="23">
        <v>70000</v>
      </c>
      <c r="D28" s="12">
        <v>21000</v>
      </c>
      <c r="E28" s="10"/>
      <c r="F28" s="10"/>
    </row>
    <row r="29" spans="1:6" s="7" customFormat="1" x14ac:dyDescent="0.3">
      <c r="A29" s="25" t="s">
        <v>54</v>
      </c>
      <c r="B29" s="26" t="s">
        <v>76</v>
      </c>
      <c r="C29" s="23">
        <v>2910</v>
      </c>
      <c r="D29" s="12"/>
      <c r="E29" s="10">
        <f t="shared" si="0"/>
        <v>0</v>
      </c>
      <c r="F29" s="10"/>
    </row>
    <row r="30" spans="1:6" s="7" customFormat="1" x14ac:dyDescent="0.3">
      <c r="A30" s="25" t="s">
        <v>81</v>
      </c>
      <c r="B30" s="26" t="s">
        <v>22</v>
      </c>
      <c r="C30" s="23">
        <v>419960</v>
      </c>
      <c r="D30" s="12"/>
      <c r="E30" s="10">
        <f t="shared" si="0"/>
        <v>0</v>
      </c>
      <c r="F30" s="10"/>
    </row>
    <row r="31" spans="1:6" s="7" customFormat="1" x14ac:dyDescent="0.3">
      <c r="A31" s="25" t="s">
        <v>91</v>
      </c>
      <c r="B31" s="26" t="s">
        <v>92</v>
      </c>
      <c r="C31" s="23">
        <v>1011083</v>
      </c>
      <c r="D31" s="12"/>
      <c r="E31" s="10">
        <f t="shared" si="0"/>
        <v>0</v>
      </c>
      <c r="F31" s="10">
        <f>+D31/27582</f>
        <v>0</v>
      </c>
    </row>
    <row r="32" spans="1:6" ht="31.2" x14ac:dyDescent="0.3">
      <c r="A32" s="25" t="s">
        <v>6</v>
      </c>
      <c r="B32" s="26" t="s">
        <v>77</v>
      </c>
      <c r="C32" s="23">
        <f>SUM(C33:C35)</f>
        <v>7030930</v>
      </c>
      <c r="D32" s="13"/>
      <c r="E32" s="11"/>
      <c r="F32" s="11"/>
    </row>
    <row r="33" spans="1:6" hidden="1" x14ac:dyDescent="0.3">
      <c r="A33" s="27">
        <v>1</v>
      </c>
      <c r="B33" s="28" t="s">
        <v>78</v>
      </c>
      <c r="C33" s="24"/>
      <c r="D33" s="13">
        <v>29657</v>
      </c>
      <c r="E33" s="11" t="e">
        <f t="shared" si="0"/>
        <v>#DIV/0!</v>
      </c>
      <c r="F33" s="11">
        <f>+D33/27582</f>
        <v>1.0752302226089478</v>
      </c>
    </row>
    <row r="34" spans="1:6" ht="31.2" x14ac:dyDescent="0.3">
      <c r="A34" s="27">
        <v>1</v>
      </c>
      <c r="B34" s="28" t="s">
        <v>79</v>
      </c>
      <c r="C34" s="24">
        <v>7030930</v>
      </c>
      <c r="D34" s="13"/>
      <c r="E34" s="11"/>
      <c r="F34" s="11"/>
    </row>
    <row r="35" spans="1:6" s="7" customFormat="1" ht="31.2" hidden="1" x14ac:dyDescent="0.3">
      <c r="A35" s="27">
        <v>2</v>
      </c>
      <c r="B35" s="28" t="s">
        <v>80</v>
      </c>
      <c r="C35" s="24">
        <v>0</v>
      </c>
      <c r="D35" s="12"/>
      <c r="E35" s="10"/>
      <c r="F35" s="10"/>
    </row>
  </sheetData>
  <mergeCells count="6">
    <mergeCell ref="A4:F4"/>
    <mergeCell ref="A7:A8"/>
    <mergeCell ref="B7:B8"/>
    <mergeCell ref="C7:C8"/>
    <mergeCell ref="D7:D8"/>
    <mergeCell ref="E7:F7"/>
  </mergeCells>
  <printOptions horizontalCentered="1"/>
  <pageMargins left="0.39370078740157483" right="0.19685039370078741" top="0.19685039370078741" bottom="0.19685039370078741" header="0.31496062992125984" footer="0.31496062992125984"/>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312CA9-00E0-4EE8-B0B0-15D2EB5759CB}"/>
</file>

<file path=customXml/itemProps2.xml><?xml version="1.0" encoding="utf-8"?>
<ds:datastoreItem xmlns:ds="http://schemas.openxmlformats.org/officeDocument/2006/customXml" ds:itemID="{6CB8BC48-678F-465F-BA58-B2FDC9693556}"/>
</file>

<file path=customXml/itemProps3.xml><?xml version="1.0" encoding="utf-8"?>
<ds:datastoreItem xmlns:ds="http://schemas.openxmlformats.org/officeDocument/2006/customXml" ds:itemID="{040CDDD0-7E19-421D-94E2-C4FDA00CCB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TH-2019-Q2-B59-TT343-75</vt:lpstr>
      <vt:lpstr>TH-2019-Q2-B60-TT343-75</vt:lpstr>
      <vt:lpstr>TH-2019-Q2-B61-TT343-75</vt:lpstr>
      <vt:lpstr>'TH-2019-Q2-B59-TT343-75'!Print_Area</vt:lpstr>
      <vt:lpstr>'TH-2019-Q2-B60-TT343-75'!Print_Area</vt:lpstr>
      <vt:lpstr>'TH-2019-Q2-B61-TT343-75'!Print_Area</vt:lpstr>
      <vt:lpstr>'TH-2019-Q2-B60-TT343-75'!Print_Titles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2019-06-05T07:33:55Z</dcterms:modified>
</cp:coreProperties>
</file>